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21" i="1" l="1"/>
  <c r="H21" i="1"/>
  <c r="I21" i="1"/>
  <c r="F21" i="1"/>
  <c r="L15" i="1"/>
  <c r="G8" i="1" l="1"/>
  <c r="H8" i="1"/>
  <c r="L8" i="1"/>
  <c r="M8" i="1"/>
  <c r="F8" i="1"/>
  <c r="K7" i="1"/>
  <c r="K8" i="1" s="1"/>
  <c r="J7" i="1"/>
  <c r="J8" i="1" s="1"/>
  <c r="I7" i="1"/>
  <c r="I8" i="1" s="1"/>
  <c r="H7" i="1"/>
  <c r="M18" i="1"/>
  <c r="L18" i="1"/>
  <c r="K18" i="1"/>
  <c r="J18" i="1"/>
  <c r="M10" i="1"/>
  <c r="M11" i="1" s="1"/>
  <c r="L10" i="1"/>
  <c r="L12" i="1" s="1"/>
  <c r="F10" i="1"/>
  <c r="F12" i="1" l="1"/>
  <c r="F16" i="1" s="1"/>
  <c r="L11" i="1"/>
  <c r="M12" i="1"/>
  <c r="M14" i="1" s="1"/>
  <c r="F11" i="1"/>
  <c r="F17" i="1" l="1"/>
  <c r="F18" i="1" s="1"/>
  <c r="G9" i="1"/>
  <c r="G10" i="1" s="1"/>
  <c r="G11" i="1" l="1"/>
  <c r="G16" i="1" s="1"/>
  <c r="G17" i="1" s="1"/>
  <c r="G18" i="1" s="1"/>
  <c r="G12" i="1"/>
  <c r="H9" i="1" l="1"/>
  <c r="H10" i="1" s="1"/>
  <c r="H11" i="1" l="1"/>
  <c r="H17" i="1" s="1"/>
  <c r="H18" i="1" s="1"/>
  <c r="H12" i="1"/>
  <c r="H16" i="1" s="1"/>
  <c r="I9" i="1" l="1"/>
  <c r="I10" i="1" s="1"/>
  <c r="I11" i="1" l="1"/>
  <c r="I17" i="1" s="1"/>
  <c r="I18" i="1" s="1"/>
  <c r="I12" i="1"/>
  <c r="I16" i="1" s="1"/>
  <c r="K9" i="1" l="1"/>
  <c r="K10" i="1" s="1"/>
  <c r="J9" i="1"/>
  <c r="J10" i="1" s="1"/>
  <c r="J11" i="1" l="1"/>
  <c r="J12" i="1"/>
  <c r="K12" i="1"/>
  <c r="K11" i="1"/>
  <c r="K14" i="1" l="1"/>
  <c r="K15" i="1" s="1"/>
</calcChain>
</file>

<file path=xl/sharedStrings.xml><?xml version="1.0" encoding="utf-8"?>
<sst xmlns="http://schemas.openxmlformats.org/spreadsheetml/2006/main" count="25" uniqueCount="25">
  <si>
    <t>18W</t>
    <phoneticPr fontId="1" type="noConversion"/>
  </si>
  <si>
    <t>19W</t>
    <phoneticPr fontId="1" type="noConversion"/>
  </si>
  <si>
    <t>20W</t>
    <phoneticPr fontId="1" type="noConversion"/>
  </si>
  <si>
    <t>21W</t>
    <phoneticPr fontId="1" type="noConversion"/>
  </si>
  <si>
    <t>22W</t>
    <phoneticPr fontId="1" type="noConversion"/>
  </si>
  <si>
    <t>23W</t>
    <phoneticPr fontId="1" type="noConversion"/>
  </si>
  <si>
    <t>24W</t>
    <phoneticPr fontId="1" type="noConversion"/>
  </si>
  <si>
    <t>25W</t>
    <phoneticPr fontId="1" type="noConversion"/>
  </si>
  <si>
    <t>FCST</t>
    <phoneticPr fontId="1" type="noConversion"/>
  </si>
  <si>
    <t>BoH</t>
    <phoneticPr fontId="1" type="noConversion"/>
  </si>
  <si>
    <t>W/In</t>
    <phoneticPr fontId="1" type="noConversion"/>
  </si>
  <si>
    <t>EoH</t>
    <phoneticPr fontId="1" type="noConversion"/>
  </si>
  <si>
    <t>Shortage</t>
    <phoneticPr fontId="1" type="noConversion"/>
  </si>
  <si>
    <t>Shipment</t>
    <phoneticPr fontId="1" type="noConversion"/>
  </si>
  <si>
    <t>Mfg</t>
    <phoneticPr fontId="1" type="noConversion"/>
  </si>
  <si>
    <t>Backorder</t>
    <phoneticPr fontId="1" type="noConversion"/>
  </si>
  <si>
    <t>Backorder(올림)</t>
    <phoneticPr fontId="1" type="noConversion"/>
  </si>
  <si>
    <t>FCST+SS</t>
    <phoneticPr fontId="1" type="noConversion"/>
  </si>
  <si>
    <t>Backorder</t>
    <phoneticPr fontId="1" type="noConversion"/>
  </si>
  <si>
    <t>FCST+SS+Backorder</t>
    <phoneticPr fontId="1" type="noConversion"/>
  </si>
  <si>
    <t>Backorder(올림)</t>
    <phoneticPr fontId="1" type="noConversion"/>
  </si>
  <si>
    <t>FCST+Backorder(Shortage계산용)</t>
    <phoneticPr fontId="1" type="noConversion"/>
  </si>
  <si>
    <t>SS</t>
    <phoneticPr fontId="1" type="noConversion"/>
  </si>
  <si>
    <t xml:space="preserve"> Shortage에서 SS고려</t>
    <phoneticPr fontId="1" type="noConversion"/>
  </si>
  <si>
    <t>MFG(considering defect rate)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</si>
</sst>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표준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M21"/>
  <sheetViews>
    <sheetView tabSelected="1" workbookViewId="0">
      <selection activeCell="S29" sqref="S29"/>
    </sheetView>
  </sheetViews>
  <sheetFormatPr defaultRowHeight="16.5" x14ac:dyDescent="0.3"/>
  <cols>
    <col min="5" max="5" width="33.375" bestFit="1" customWidth="1"/>
    <col min="6" max="6" width="9" customWidth="1"/>
    <col min="7" max="7" width="9.375" bestFit="1" customWidth="1"/>
  </cols>
  <sheetData>
    <row r="5" spans="5:13" x14ac:dyDescent="0.3">
      <c r="E5" s="1" t="s">
        <v>23</v>
      </c>
      <c r="F5" s="1" t="s">
        <v>0</v>
      </c>
      <c r="G5" s="1" t="s">
        <v>1</v>
      </c>
      <c r="H5" s="2" t="s">
        <v>2</v>
      </c>
      <c r="I5" s="2" t="s">
        <v>3</v>
      </c>
      <c r="J5" s="2" t="s">
        <v>4</v>
      </c>
      <c r="K5" s="2" t="s">
        <v>5</v>
      </c>
      <c r="L5" s="1" t="s">
        <v>6</v>
      </c>
      <c r="M5" s="1" t="s">
        <v>7</v>
      </c>
    </row>
    <row r="6" spans="5:13" x14ac:dyDescent="0.3">
      <c r="E6" s="1" t="s">
        <v>8</v>
      </c>
      <c r="F6" s="3">
        <v>230</v>
      </c>
      <c r="G6" s="3">
        <v>175</v>
      </c>
      <c r="H6" s="3">
        <v>196</v>
      </c>
      <c r="I6" s="3">
        <v>203</v>
      </c>
      <c r="J6" s="3">
        <v>1530</v>
      </c>
      <c r="K6" s="3">
        <v>1250</v>
      </c>
      <c r="L6" s="3">
        <v>1150</v>
      </c>
      <c r="M6" s="3">
        <v>1260</v>
      </c>
    </row>
    <row r="7" spans="5:13" x14ac:dyDescent="0.3">
      <c r="E7" s="1" t="s">
        <v>22</v>
      </c>
      <c r="F7" s="4">
        <v>0</v>
      </c>
      <c r="G7" s="4">
        <v>0</v>
      </c>
      <c r="H7" s="4">
        <f>I6+J6*0.7</f>
        <v>1274</v>
      </c>
      <c r="I7" s="4">
        <f>J6+K6*0.7</f>
        <v>2405</v>
      </c>
      <c r="J7" s="4">
        <f>K6+L6*0.7</f>
        <v>2055</v>
      </c>
      <c r="K7" s="4">
        <f>L6+M6*0.7</f>
        <v>2032</v>
      </c>
      <c r="L7" s="4">
        <v>0</v>
      </c>
      <c r="M7" s="4">
        <v>0</v>
      </c>
    </row>
    <row r="8" spans="5:13" x14ac:dyDescent="0.3">
      <c r="E8" s="1" t="s">
        <v>17</v>
      </c>
      <c r="F8" s="1">
        <f>SUM(F6:F7)</f>
        <v>230</v>
      </c>
      <c r="G8" s="1">
        <f t="shared" ref="G8:M8" si="0">SUM(G6:G7)</f>
        <v>175</v>
      </c>
      <c r="H8" s="1">
        <f t="shared" si="0"/>
        <v>1470</v>
      </c>
      <c r="I8" s="1">
        <f t="shared" si="0"/>
        <v>2608</v>
      </c>
      <c r="J8" s="1">
        <f t="shared" si="0"/>
        <v>3585</v>
      </c>
      <c r="K8" s="1">
        <f t="shared" si="0"/>
        <v>3282</v>
      </c>
      <c r="L8" s="1">
        <f t="shared" si="0"/>
        <v>1150</v>
      </c>
      <c r="M8" s="1">
        <f t="shared" si="0"/>
        <v>1260</v>
      </c>
    </row>
    <row r="9" spans="5:13" x14ac:dyDescent="0.3">
      <c r="E9" s="1" t="s">
        <v>18</v>
      </c>
      <c r="F9" s="1">
        <v>0</v>
      </c>
      <c r="G9" s="1">
        <f>F18*0.4</f>
        <v>21.200000000000003</v>
      </c>
      <c r="H9" s="1">
        <f>ROUNDUP(F18*0.6,0)+G18*0.4</f>
        <v>60.400000000000006</v>
      </c>
      <c r="I9" s="1">
        <f>ROUNDUP(G18*0.6,0)+H18*0.4</f>
        <v>339.40000000000003</v>
      </c>
      <c r="J9" s="1">
        <f>ROUNDUP(H18*0.6,0)+I18*0.4</f>
        <v>1017.4</v>
      </c>
      <c r="K9" s="1">
        <f>I18*0.6</f>
        <v>858.6</v>
      </c>
      <c r="L9" s="1">
        <v>0</v>
      </c>
      <c r="M9" s="1">
        <v>0</v>
      </c>
    </row>
    <row r="10" spans="5:13" x14ac:dyDescent="0.3">
      <c r="E10" s="1" t="s">
        <v>20</v>
      </c>
      <c r="F10" s="1">
        <f>ROUNDUP(F9,0)</f>
        <v>0</v>
      </c>
      <c r="G10" s="1">
        <f t="shared" ref="G10" si="1">ROUNDUP(G9,0)</f>
        <v>22</v>
      </c>
      <c r="H10" s="1">
        <f t="shared" ref="H10" si="2">ROUNDUP(H9,0)</f>
        <v>61</v>
      </c>
      <c r="I10" s="1">
        <f t="shared" ref="I10" si="3">ROUNDUP(I9,0)</f>
        <v>340</v>
      </c>
      <c r="J10" s="1">
        <f t="shared" ref="J10" si="4">ROUNDUP(J9,0)</f>
        <v>1018</v>
      </c>
      <c r="K10" s="1">
        <f t="shared" ref="K10" si="5">ROUNDUP(K9,0)</f>
        <v>859</v>
      </c>
      <c r="L10" s="1">
        <f t="shared" ref="L10" si="6">ROUNDUP(L9,0)</f>
        <v>0</v>
      </c>
      <c r="M10" s="1">
        <f t="shared" ref="M10" si="7">ROUNDUP(M9,0)</f>
        <v>0</v>
      </c>
    </row>
    <row r="11" spans="5:13" x14ac:dyDescent="0.3">
      <c r="E11" s="1" t="s">
        <v>21</v>
      </c>
      <c r="F11" s="1">
        <f>F6+F10</f>
        <v>230</v>
      </c>
      <c r="G11" s="1">
        <f t="shared" ref="G11" si="8">G6+G10</f>
        <v>197</v>
      </c>
      <c r="H11" s="1">
        <f t="shared" ref="H11" si="9">H6+H10</f>
        <v>257</v>
      </c>
      <c r="I11" s="1">
        <f t="shared" ref="I11" si="10">I6+I10</f>
        <v>543</v>
      </c>
      <c r="J11" s="1">
        <f t="shared" ref="J11" si="11">J6+J10</f>
        <v>2548</v>
      </c>
      <c r="K11" s="1">
        <f t="shared" ref="K11" si="12">K6+K10</f>
        <v>2109</v>
      </c>
      <c r="L11" s="1">
        <f t="shared" ref="L11" si="13">L6+L10</f>
        <v>1150</v>
      </c>
      <c r="M11" s="1">
        <f t="shared" ref="M11" si="14">M6+M10</f>
        <v>1260</v>
      </c>
    </row>
    <row r="12" spans="5:13" x14ac:dyDescent="0.3">
      <c r="E12" s="1" t="s">
        <v>19</v>
      </c>
      <c r="F12" s="1">
        <f>F8+F10</f>
        <v>230</v>
      </c>
      <c r="G12" s="1">
        <f t="shared" ref="G12:M12" si="15">G8+G10</f>
        <v>197</v>
      </c>
      <c r="H12" s="1">
        <f t="shared" si="15"/>
        <v>1531</v>
      </c>
      <c r="I12" s="1">
        <f t="shared" si="15"/>
        <v>2948</v>
      </c>
      <c r="J12" s="1">
        <f t="shared" si="15"/>
        <v>4603</v>
      </c>
      <c r="K12" s="1">
        <f t="shared" si="15"/>
        <v>4141</v>
      </c>
      <c r="L12" s="1">
        <f t="shared" si="15"/>
        <v>1150</v>
      </c>
      <c r="M12" s="1">
        <f t="shared" si="15"/>
        <v>1260</v>
      </c>
    </row>
    <row r="13" spans="5:13" x14ac:dyDescent="0.3">
      <c r="E13" s="1" t="s">
        <v>9</v>
      </c>
      <c r="F13" s="3">
        <v>25</v>
      </c>
      <c r="G13" s="1">
        <v>0</v>
      </c>
      <c r="H13" s="1">
        <v>0</v>
      </c>
      <c r="I13" s="1">
        <v>0</v>
      </c>
      <c r="J13" s="1">
        <v>0</v>
      </c>
      <c r="K13" s="1">
        <v>2055</v>
      </c>
      <c r="L13" s="1">
        <v>2055</v>
      </c>
      <c r="M13" s="1">
        <v>905</v>
      </c>
    </row>
    <row r="14" spans="5:13" x14ac:dyDescent="0.3">
      <c r="E14" s="1" t="s">
        <v>10</v>
      </c>
      <c r="F14" s="3">
        <v>100</v>
      </c>
      <c r="G14" s="3">
        <v>56</v>
      </c>
      <c r="H14" s="3">
        <v>49</v>
      </c>
      <c r="I14" s="3">
        <v>86</v>
      </c>
      <c r="J14" s="1">
        <v>4603</v>
      </c>
      <c r="K14" s="1">
        <f>K12-K13</f>
        <v>2086</v>
      </c>
      <c r="L14" s="1">
        <v>0</v>
      </c>
      <c r="M14" s="1">
        <f>M12-M13</f>
        <v>355</v>
      </c>
    </row>
    <row r="15" spans="5:13" x14ac:dyDescent="0.3">
      <c r="E15" s="1" t="s">
        <v>11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f>K12-K14</f>
        <v>2055</v>
      </c>
      <c r="L15" s="1">
        <f>L13-L6</f>
        <v>905</v>
      </c>
      <c r="M15" s="1">
        <v>0</v>
      </c>
    </row>
    <row r="16" spans="5:13" x14ac:dyDescent="0.3">
      <c r="E16" s="1" t="s">
        <v>12</v>
      </c>
      <c r="F16" s="1">
        <f>F12-F13-F14</f>
        <v>105</v>
      </c>
      <c r="G16" s="1">
        <f t="shared" ref="G16" si="16">G11-G13-G14</f>
        <v>141</v>
      </c>
      <c r="H16" s="1">
        <f>H12-H13-H14</f>
        <v>1482</v>
      </c>
      <c r="I16" s="1">
        <f>I12-I14</f>
        <v>2862</v>
      </c>
      <c r="J16" s="1">
        <v>0</v>
      </c>
      <c r="K16" s="1">
        <v>0</v>
      </c>
      <c r="L16" s="1">
        <v>0</v>
      </c>
      <c r="M16" s="1">
        <v>0</v>
      </c>
    </row>
    <row r="17" spans="5:13" x14ac:dyDescent="0.3">
      <c r="E17" s="1" t="s">
        <v>15</v>
      </c>
      <c r="F17" s="1">
        <f>F16*0.5</f>
        <v>52.5</v>
      </c>
      <c r="G17" s="1">
        <f>G16*0.5</f>
        <v>70.5</v>
      </c>
      <c r="H17" s="1">
        <f>H16*0.5</f>
        <v>741</v>
      </c>
      <c r="I17" s="1">
        <f>I16*0.5</f>
        <v>1431</v>
      </c>
      <c r="J17" s="1">
        <v>0</v>
      </c>
      <c r="K17" s="1">
        <v>0</v>
      </c>
      <c r="L17" s="1">
        <v>0</v>
      </c>
      <c r="M17" s="1">
        <v>0</v>
      </c>
    </row>
    <row r="18" spans="5:13" x14ac:dyDescent="0.3">
      <c r="E18" s="1" t="s">
        <v>16</v>
      </c>
      <c r="F18" s="1">
        <f>ROUNDUP(F17,0)</f>
        <v>53</v>
      </c>
      <c r="G18" s="1">
        <f t="shared" ref="G18" si="17">ROUNDUP(G17,0)</f>
        <v>71</v>
      </c>
      <c r="H18" s="1">
        <f t="shared" ref="H18" si="18">ROUNDUP(H17,0)</f>
        <v>741</v>
      </c>
      <c r="I18" s="1">
        <f t="shared" ref="I18" si="19">ROUNDUP(I17,0)</f>
        <v>1431</v>
      </c>
      <c r="J18" s="1">
        <f t="shared" ref="J18" si="20">ROUNDUP(J17,0)</f>
        <v>0</v>
      </c>
      <c r="K18" s="1">
        <f t="shared" ref="K18" si="21">ROUNDUP(K17,0)</f>
        <v>0</v>
      </c>
      <c r="L18" s="1">
        <f t="shared" ref="L18" si="22">ROUNDUP(L17,0)</f>
        <v>0</v>
      </c>
      <c r="M18" s="1">
        <f t="shared" ref="M18" si="23">ROUNDUP(M17,0)</f>
        <v>0</v>
      </c>
    </row>
    <row r="19" spans="5:13" x14ac:dyDescent="0.3">
      <c r="E19" s="1" t="s">
        <v>13</v>
      </c>
      <c r="F19" s="1"/>
      <c r="G19" s="1">
        <v>4603</v>
      </c>
      <c r="H19" s="1">
        <v>2086</v>
      </c>
      <c r="I19" s="1">
        <v>0</v>
      </c>
      <c r="J19" s="1">
        <v>355</v>
      </c>
      <c r="K19" s="1"/>
      <c r="L19" s="1"/>
      <c r="M19" s="1"/>
    </row>
    <row r="20" spans="5:13" x14ac:dyDescent="0.3">
      <c r="E20" s="1" t="s">
        <v>14</v>
      </c>
      <c r="F20" s="1">
        <v>4603</v>
      </c>
      <c r="G20" s="1">
        <v>2086</v>
      </c>
      <c r="H20" s="1">
        <v>0</v>
      </c>
      <c r="I20" s="1">
        <v>355</v>
      </c>
      <c r="J20" s="1"/>
      <c r="K20" s="1"/>
      <c r="L20" s="1"/>
      <c r="M20" s="1"/>
    </row>
    <row r="21" spans="5:13" x14ac:dyDescent="0.3">
      <c r="E21" s="4" t="s">
        <v>24</v>
      </c>
      <c r="F21" s="1">
        <f>ROUNDUP(F20/0.75,0)</f>
        <v>6138</v>
      </c>
      <c r="G21" s="1">
        <f t="shared" ref="G21:I21" si="24">ROUNDUP(G20/0.75,0)</f>
        <v>2782</v>
      </c>
      <c r="H21" s="1">
        <f t="shared" si="24"/>
        <v>0</v>
      </c>
      <c r="I21" s="1">
        <f t="shared" si="24"/>
        <v>474</v>
      </c>
      <c r="J21" s="1"/>
      <c r="K21" s="1"/>
      <c r="L21" s="1"/>
      <c r="M21" s="1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2019-06-10T03:14:29Z</dcterms:modified>
</cp:coreProperties>
</file>